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BACK-OFFICE\ESTADÍSTICAS-DE-DEUDA\Webpage\Informacion Mensual\2025\Ingles\02-Febrero\"/>
    </mc:Choice>
  </mc:AlternateContent>
  <xr:revisionPtr revIDLastSave="0" documentId="13_ncr:1_{27DC01F4-36AB-4C8E-85BC-376D209E6BC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Bonos ASG" sheetId="4" r:id="rId1"/>
    <sheet name="Data" sheetId="3" state="hidden" r:id="rId2"/>
  </sheets>
  <definedNames>
    <definedName name="ExternalData_1" localSheetId="1" hidden="1">Data!$A$1:$A$2</definedName>
    <definedName name="ExternalData_2" localSheetId="1" hidden="1">Data!$C$1:$D$2</definedName>
    <definedName name="ExternalData_3" localSheetId="1" hidden="1">Data!$F$1:$F$2</definedName>
    <definedName name="ExternalData_6" localSheetId="0" hidden="1">'Bonos ASG'!$B$13:$L$14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4" l="1"/>
  <c r="E22" i="4"/>
  <c r="K15" i="4"/>
  <c r="J15" i="4"/>
  <c r="I15" i="4"/>
  <c r="L22" i="4"/>
  <c r="K22" i="4"/>
  <c r="J22" i="4"/>
  <c r="I22" i="4"/>
  <c r="H22" i="4"/>
  <c r="G22" i="4"/>
  <c r="L15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FechaCorte" description="Connection to the 'FechaCorte' query in the workbook." type="5" refreshedVersion="0" background="1">
    <dbPr connection="Provider=Microsoft.Mashup.OleDb.1;Data Source=$Workbook$;Location=FechaCorte;Extended Properties=&quot;&quot;" command="SELECT * FROM [FechaCorte]"/>
  </connection>
  <connection id="2" xr16:uid="{00000000-0015-0000-FFFF-FFFF01000000}" keepAlive="1" name="Query - Monto_Circulacion" description="Connection to the 'Monto_Circulacion' query in the workbook." type="5" refreshedVersion="6" background="1" saveData="1">
    <dbPr connection="Provider=Microsoft.Mashup.OleDb.1;Data Source=$Workbook$;Location=Monto_Circulacion;Extended Properties=&quot;&quot;" command="SELECT * FROM [Monto_Circulacion]"/>
  </connection>
  <connection id="3" xr16:uid="{00000000-0015-0000-FFFF-FFFF02000000}" keepAlive="1" name="Query - Servicio_DOP" description="Connection to the 'Servicio_DOP' query in the workbook." type="5" refreshedVersion="6" background="1" saveData="1">
    <dbPr connection="Provider=Microsoft.Mashup.OleDb.1;Data Source=$Workbook$;Location=Servicio_DOP;Extended Properties=&quot;&quot;" command="SELECT * FROM [Servicio_DOP]"/>
  </connection>
  <connection id="4" xr16:uid="{00000000-0015-0000-FFFF-FFFF03000000}" keepAlive="1" name="Query - Servicio_USD" description="Connection to the 'Servicio_USD' query in the workbook." type="5" refreshedVersion="6" background="1" saveData="1">
    <dbPr connection="Provider=Microsoft.Mashup.OleDb.1;Data Source=$Workbook$;Location=Servicio_USD;Extended Properties=&quot;&quot;" command="SELECT * FROM [Servicio_USD]"/>
  </connection>
  <connection id="5" xr16:uid="{00000000-0015-0000-FFFF-FFFF04000000}" keepAlive="1" name="Query - Servicio_USD(1)" description="Connection to the 'Servicio_USD' query in the workbook." type="5" refreshedVersion="7" background="1" saveData="1">
    <dbPr connection="Provider=Microsoft.Mashup.OleDb.1;Data Source=$Workbook$;Location=Servicio_USD;Extended Properties=&quot;&quot;" command="SELECT * FROM [Servicio_USD]"/>
  </connection>
</connections>
</file>

<file path=xl/sharedStrings.xml><?xml version="1.0" encoding="utf-8"?>
<sst xmlns="http://schemas.openxmlformats.org/spreadsheetml/2006/main" count="44" uniqueCount="39">
  <si>
    <t>USD</t>
  </si>
  <si>
    <t>fecha_corte</t>
  </si>
  <si>
    <t>ano_minimo</t>
  </si>
  <si>
    <t>ano_maximo</t>
  </si>
  <si>
    <t>ano</t>
  </si>
  <si>
    <t>TOTAL</t>
  </si>
  <si>
    <t>Principal 2025</t>
  </si>
  <si>
    <t>Total</t>
  </si>
  <si>
    <t>Septiembre 2022</t>
  </si>
  <si>
    <t>Principal 2026</t>
  </si>
  <si>
    <t>Principal 2027</t>
  </si>
  <si>
    <t>Globales 2024-24-0001</t>
  </si>
  <si>
    <t>USP3579ECU93</t>
  </si>
  <si>
    <t>2024-24-0001 1</t>
  </si>
  <si>
    <t>Amount in Millions</t>
  </si>
  <si>
    <t>Public Sector External Outstanding ESG Bond Issues</t>
  </si>
  <si>
    <t>*The Outstanding Amount column is expressed in US dollars.</t>
  </si>
  <si>
    <t>Amount in Millions USD</t>
  </si>
  <si>
    <t>Bond Reference</t>
  </si>
  <si>
    <t>ISIN Code</t>
  </si>
  <si>
    <t>Settlement / Exchange Date</t>
  </si>
  <si>
    <t>Maturity Date</t>
  </si>
  <si>
    <t>Coupon Rate</t>
  </si>
  <si>
    <t>Amount Issued</t>
  </si>
  <si>
    <t>Currency</t>
  </si>
  <si>
    <t>Exchanged</t>
  </si>
  <si>
    <t>Capitalized</t>
  </si>
  <si>
    <t>Reimbursed</t>
  </si>
  <si>
    <t>Outstanding Amount</t>
  </si>
  <si>
    <t>PUBLIC DEBT OFFICE</t>
  </si>
  <si>
    <t>MINISTRY OF FINANCE</t>
  </si>
  <si>
    <t>DOMINICAN REPUBLIC</t>
  </si>
  <si>
    <t>Interes 2025</t>
  </si>
  <si>
    <t>Interes 2026</t>
  </si>
  <si>
    <t>Interes 2027</t>
  </si>
  <si>
    <t>Principal 2028</t>
  </si>
  <si>
    <t>Interes 2028</t>
  </si>
  <si>
    <t>As of February 28th, 2025</t>
  </si>
  <si>
    <t>Non Financial Public Sector External Bonds Debt Service Projections, 2025-2028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</si>
</sst>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[$-C0A]d\-mmm\-yy;@"/>
    <numFmt numFmtId="165" formatCode="[$-409]d\-mmm\-yyyy;@"/>
    <numFmt numFmtId="166" formatCode="#,##0.0000"/>
    <numFmt numFmtId="167" formatCode="0.00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519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/>
    <xf numFmtId="164" fontId="4" fillId="0" borderId="0" xfId="0" applyNumberFormat="1" applyFont="1"/>
    <xf numFmtId="0" fontId="2" fillId="2" borderId="0" xfId="1" applyFont="1" applyFill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22" fontId="0" fillId="0" borderId="0" xfId="0" applyNumberFormat="1"/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14" fontId="0" fillId="0" borderId="0" xfId="0" applyNumberFormat="1"/>
    <xf numFmtId="4" fontId="0" fillId="0" borderId="0" xfId="0" applyNumberFormat="1"/>
    <xf numFmtId="2" fontId="0" fillId="0" borderId="0" xfId="0" applyNumberFormat="1"/>
    <xf numFmtId="165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6" fontId="0" fillId="0" borderId="0" xfId="0" applyNumberFormat="1"/>
    <xf numFmtId="167" fontId="0" fillId="0" borderId="0" xfId="0" applyNumberFormat="1"/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5" fillId="0" borderId="0" xfId="1" applyFont="1" applyAlignment="1">
      <alignment horizontal="left" vertical="center"/>
    </xf>
    <xf numFmtId="0" fontId="3" fillId="0" borderId="0" xfId="1" applyFont="1" applyAlignment="1">
      <alignment horizontal="center"/>
    </xf>
    <xf numFmtId="0" fontId="6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/>
    </xf>
  </cellXfs>
  <cellStyles count="2">
    <cellStyle name="Normal" xfId="0" builtinId="0"/>
    <cellStyle name="Normal 2" xfId="1" xr:uid="{00000000-0005-0000-0000-000002000000}"/>
  </cellStyles>
  <dxfs count="56">
    <dxf>
      <numFmt numFmtId="0" formatCode="General"/>
    </dxf>
    <dxf>
      <numFmt numFmtId="27" formatCode="m/d/yyyy\ h: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double">
          <color auto="1"/>
        </bottom>
      </border>
    </dxf>
    <dxf>
      <font>
        <sz val="10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double">
          <color auto="1"/>
        </bottom>
      </border>
    </dxf>
    <dxf>
      <font>
        <sz val="10"/>
        <name val="Arial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double">
          <color auto="1"/>
        </bottom>
      </border>
    </dxf>
    <dxf>
      <font>
        <sz val="10"/>
        <name val="Arial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rgb="FF005198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[$-409]d\-mmm\-yyyy;@"/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[$-C0A]d\-mmm\-yy;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[$-409]d\-mmm\-yyyy;@"/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[$-C0A]d\-mmm\-yy;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 outline="0">
        <left/>
        <right/>
        <top/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rgb="FF005198"/>
        </patternFill>
      </fill>
      <alignment horizontal="center" vertical="center" textRotation="0" wrapText="1" indent="0" justifyLastLine="0" shrinkToFit="0" readingOrder="0"/>
    </dxf>
    <dxf>
      <fill>
        <patternFill>
          <bgColor theme="0"/>
        </patternFill>
      </fill>
    </dxf>
    <dxf>
      <font>
        <b/>
        <i val="0"/>
      </font>
      <border diagonalUp="0" diagonalDown="0">
        <left/>
        <right/>
        <top/>
        <bottom style="double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Table Style 1" pivot="0" count="3" xr9:uid="{00000000-0011-0000-FFFF-FFFF00000000}">
      <tableStyleElement type="wholeTable" dxfId="55"/>
      <tableStyleElement type="headerRow" dxfId="54"/>
      <tableStyleElement type="totalRow" dxfId="53"/>
    </tableStyle>
    <tableStyle name="Table Style 2" pivot="0" count="1" xr9:uid="{00000000-0011-0000-FFFF-FFFF01000000}">
      <tableStyleElement type="firstColumnStripe" dxfId="5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352424</xdr:colOff>
      <xdr:row>0</xdr:row>
      <xdr:rowOff>76200</xdr:rowOff>
    </xdr:from>
    <xdr:to>
      <xdr:col>7</xdr:col>
      <xdr:colOff>9524</xdr:colOff>
      <xdr:row>4</xdr:row>
      <xdr:rowOff>162112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EBC9D0-F6E4-456B-9FF3-CC4FCE7A2B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013" b="-2220"/>
        <a:stretch/>
      </xdr:blipFill>
      <xdr:spPr>
        <a:xfrm>
          <a:off x="6276974" y="76200"/>
          <a:ext cx="885825" cy="847912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adjustColumnWidth="0" connectionId="2" xr16:uid="{00000000-0016-0000-0000-000000000000}" autoFormatId="16" applyNumberFormats="0" applyBorderFormats="0" applyFontFormats="0" applyPatternFormats="0" applyAlignmentFormats="0" applyWidthHeightFormats="0">
  <queryTableRefresh nextId="16">
    <queryTableFields count="11">
      <queryTableField id="1" name="Referencia Bono" tableColumnId="23"/>
      <queryTableField id="2" name="Código ISIN" tableColumnId="24"/>
      <queryTableField id="3" name="Fecha de Liquidación/Canje" tableColumnId="25"/>
      <queryTableField id="4" name="Fecha de Vencimiento" tableColumnId="26"/>
      <queryTableField id="5" name="Cupón" tableColumnId="27"/>
      <queryTableField id="6" name="Monto Emitido/Canjeado" tableColumnId="28"/>
      <queryTableField id="7" name="Moneda" tableColumnId="29"/>
      <queryTableField id="8" name="Canjeado" tableColumnId="30"/>
      <queryTableField id="9" name="Capitalizado" tableColumnId="31"/>
      <queryTableField id="10" name="Reembolsado" tableColumnId="32"/>
      <queryTableField id="11" name="Monto en Circulacion" tableColumnId="3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0000000}" name="Monto_Circulacion" displayName="Monto_Circulacion" ref="B13:L15" tableType="queryTable" totalsRowCount="1" headerRowDxfId="51" dataDxfId="50" totalsRowDxfId="49" headerRowCellStyle="Normal 2">
  <tableColumns count="11">
    <tableColumn id="23" xr3:uid="{00000000-0010-0000-0000-000017000000}" uniqueName="23" name="Bond Reference" queryTableFieldId="1" dataDxfId="48" totalsRowDxfId="47"/>
    <tableColumn id="24" xr3:uid="{00000000-0010-0000-0000-000018000000}" uniqueName="24" name="ISIN Code" queryTableFieldId="2" dataDxfId="46" totalsRowDxfId="45"/>
    <tableColumn id="25" xr3:uid="{00000000-0010-0000-0000-000019000000}" uniqueName="25" name="Settlement / Exchange Date" queryTableFieldId="3" dataDxfId="44" totalsRowDxfId="43"/>
    <tableColumn id="26" xr3:uid="{00000000-0010-0000-0000-00001A000000}" uniqueName="26" name="Maturity Date" queryTableFieldId="4" dataDxfId="42" totalsRowDxfId="41"/>
    <tableColumn id="27" xr3:uid="{00000000-0010-0000-0000-00001B000000}" uniqueName="27" name="Coupon Rate" queryTableFieldId="5" dataDxfId="40" totalsRowDxfId="39"/>
    <tableColumn id="28" xr3:uid="{00000000-0010-0000-0000-00001C000000}" uniqueName="28" name="Amount Issued" queryTableFieldId="6" dataDxfId="38" totalsRowDxfId="37"/>
    <tableColumn id="29" xr3:uid="{00000000-0010-0000-0000-00001D000000}" uniqueName="29" name="Currency" totalsRowLabel="TOTAL" queryTableFieldId="7" dataDxfId="36" totalsRowDxfId="35"/>
    <tableColumn id="30" xr3:uid="{00000000-0010-0000-0000-00001E000000}" uniqueName="30" name="Exchanged" totalsRowFunction="sum" queryTableFieldId="8" dataDxfId="34" totalsRowDxfId="33"/>
    <tableColumn id="31" xr3:uid="{00000000-0010-0000-0000-00001F000000}" uniqueName="31" name="Capitalized" totalsRowFunction="sum" queryTableFieldId="9" dataDxfId="32" totalsRowDxfId="31"/>
    <tableColumn id="32" xr3:uid="{00000000-0010-0000-0000-000020000000}" uniqueName="32" name="Reimbursed" totalsRowFunction="sum" queryTableFieldId="10" dataDxfId="30" totalsRowDxfId="29"/>
    <tableColumn id="33" xr3:uid="{00000000-0010-0000-0000-000021000000}" uniqueName="33" name="Outstanding Amount" totalsRowFunction="sum" queryTableFieldId="11" dataDxfId="28" totalsRowDxfId="27"/>
  </tableColumns>
  <tableStyleInfo name="Table Style 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Servicio_USD" displayName="Servicio_USD" ref="B20:L22" totalsRowCount="1" headerRowDxfId="26" dataDxfId="25" totalsRowDxfId="24" headerRowCellStyle="Normal 2">
  <autoFilter ref="B20:L21" xr:uid="{00000000-0009-0000-0100-000001000000}"/>
  <tableColumns count="11">
    <tableColumn id="1" xr3:uid="{00000000-0010-0000-0100-000001000000}" name="Bond Reference" totalsRowLabel="Total" dataDxfId="23" totalsRowDxfId="22"/>
    <tableColumn id="2" xr3:uid="{00000000-0010-0000-0100-000002000000}" name="ISIN Code" dataDxfId="21" totalsRowDxfId="20"/>
    <tableColumn id="3" xr3:uid="{00000000-0010-0000-0100-000003000000}" name="Currency" dataDxfId="19" totalsRowDxfId="18"/>
    <tableColumn id="4" xr3:uid="{00000000-0010-0000-0100-000004000000}" name="Principal 2025" totalsRowFunction="sum" dataDxfId="17" totalsRowDxfId="16"/>
    <tableColumn id="12" xr3:uid="{00000000-0010-0000-0100-00000C000000}" name="Interes 2025" totalsRowFunction="sum" dataDxfId="15" totalsRowDxfId="14"/>
    <tableColumn id="6" xr3:uid="{00000000-0010-0000-0100-000006000000}" name="Principal 2026" totalsRowFunction="sum" dataDxfId="13" totalsRowDxfId="12"/>
    <tableColumn id="13" xr3:uid="{00000000-0010-0000-0100-00000D000000}" name="Interes 2026" totalsRowFunction="sum" dataDxfId="11" totalsRowDxfId="10"/>
    <tableColumn id="8" xr3:uid="{00000000-0010-0000-0100-000008000000}" name="Principal 2027" totalsRowFunction="sum" dataDxfId="9" totalsRowDxfId="8"/>
    <tableColumn id="14" xr3:uid="{00000000-0010-0000-0100-00000E000000}" name="Interes 2027" totalsRowFunction="sum" dataDxfId="7" totalsRowDxfId="6"/>
    <tableColumn id="10" xr3:uid="{00000000-0010-0000-0100-00000A000000}" name="Principal 2028" totalsRowFunction="sum" dataDxfId="5" totalsRowDxfId="4"/>
    <tableColumn id="15" xr3:uid="{00000000-0010-0000-0100-00000F000000}" name="Interes 2028" totalsRowFunction="sum" dataDxfId="3" totalsRowDxfId="2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2000000}" name="Fecha_Monto_Circulación" displayName="Fecha_Monto_Circulación" ref="A1:A2" totalsRowShown="0">
  <autoFilter ref="A1:A2" xr:uid="{00000000-0009-0000-0100-00000A000000}"/>
  <tableColumns count="1">
    <tableColumn id="1" xr3:uid="{00000000-0010-0000-0200-000001000000}" name="fecha_corte" dataDxfId="1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3000000}" name="Fecha_Proyeccion" displayName="Fecha_Proyeccion" ref="C1:D2" totalsRowShown="0">
  <autoFilter ref="C1:D2" xr:uid="{00000000-0009-0000-0100-00000B000000}"/>
  <tableColumns count="2">
    <tableColumn id="1" xr3:uid="{00000000-0010-0000-0300-000001000000}" name="ano_minimo"/>
    <tableColumn id="2" xr3:uid="{00000000-0010-0000-0300-000002000000}" name="ano_maximo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Fecha_Proyeccion_Formateada" displayName="Fecha_Proyeccion_Formateada" ref="F1:F2" totalsRowShown="0">
  <autoFilter ref="F1:F2" xr:uid="{00000000-0009-0000-0100-00000C000000}"/>
  <tableColumns count="1">
    <tableColumn id="1" xr3:uid="{00000000-0010-0000-0400-000001000000}" name="ano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7"/>
  <sheetViews>
    <sheetView showGridLines="0" tabSelected="1" zoomScaleNormal="100" workbookViewId="0"/>
  </sheetViews>
  <sheetFormatPr defaultRowHeight="15" x14ac:dyDescent="0.25"/>
  <cols>
    <col min="1" max="1" width="2" customWidth="1"/>
    <col min="2" max="2" width="20.85546875" bestFit="1" customWidth="1"/>
    <col min="3" max="3" width="16.28515625" bestFit="1" customWidth="1"/>
    <col min="4" max="4" width="12.85546875" bestFit="1" customWidth="1"/>
    <col min="5" max="12" width="18.42578125" bestFit="1" customWidth="1"/>
    <col min="14" max="14" width="10.5703125" bestFit="1" customWidth="1"/>
    <col min="15" max="15" width="8" bestFit="1" customWidth="1"/>
  </cols>
  <sheetData>
    <row r="1" spans="1:14" x14ac:dyDescent="0.25">
      <c r="A1" s="10"/>
    </row>
    <row r="6" spans="1:14" x14ac:dyDescent="0.25">
      <c r="B6" s="26" t="s">
        <v>29</v>
      </c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4" x14ac:dyDescent="0.25">
      <c r="B7" s="26" t="s">
        <v>30</v>
      </c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4" x14ac:dyDescent="0.25">
      <c r="B8" s="26" t="s">
        <v>31</v>
      </c>
      <c r="C8" s="26"/>
      <c r="D8" s="26"/>
      <c r="E8" s="26"/>
      <c r="F8" s="26"/>
      <c r="G8" s="26"/>
      <c r="H8" s="26"/>
      <c r="I8" s="26"/>
      <c r="J8" s="26"/>
      <c r="K8" s="26"/>
      <c r="L8" s="26"/>
    </row>
    <row r="9" spans="1:14" x14ac:dyDescent="0.25">
      <c r="B9" s="3"/>
      <c r="C9" s="3"/>
      <c r="D9" s="4"/>
      <c r="E9" s="4"/>
      <c r="F9" s="3"/>
      <c r="G9" s="3"/>
      <c r="H9" s="3"/>
      <c r="I9" s="3"/>
      <c r="J9" s="3"/>
      <c r="K9" s="3"/>
      <c r="L9" s="3"/>
    </row>
    <row r="10" spans="1:14" x14ac:dyDescent="0.25">
      <c r="B10" s="26" t="s">
        <v>15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1:14" x14ac:dyDescent="0.25">
      <c r="B11" s="28" t="s">
        <v>37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</row>
    <row r="12" spans="1:14" x14ac:dyDescent="0.25">
      <c r="B12" s="26" t="s">
        <v>14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</row>
    <row r="13" spans="1:14" ht="38.25" x14ac:dyDescent="0.25">
      <c r="B13" s="5" t="s">
        <v>18</v>
      </c>
      <c r="C13" s="5" t="s">
        <v>19</v>
      </c>
      <c r="D13" s="5" t="s">
        <v>20</v>
      </c>
      <c r="E13" s="5" t="s">
        <v>21</v>
      </c>
      <c r="F13" s="5" t="s">
        <v>22</v>
      </c>
      <c r="G13" s="5" t="s">
        <v>23</v>
      </c>
      <c r="H13" s="5" t="s">
        <v>24</v>
      </c>
      <c r="I13" s="5" t="s">
        <v>25</v>
      </c>
      <c r="J13" s="5" t="s">
        <v>26</v>
      </c>
      <c r="K13" s="5" t="s">
        <v>27</v>
      </c>
      <c r="L13" s="5" t="s">
        <v>28</v>
      </c>
    </row>
    <row r="14" spans="1:14" x14ac:dyDescent="0.25">
      <c r="B14" s="3" t="s">
        <v>11</v>
      </c>
      <c r="C14" s="8" t="s">
        <v>12</v>
      </c>
      <c r="D14" s="14">
        <v>45474</v>
      </c>
      <c r="E14" s="14">
        <v>49827</v>
      </c>
      <c r="F14" s="8">
        <v>6.6</v>
      </c>
      <c r="G14" s="15">
        <v>750</v>
      </c>
      <c r="H14" s="16" t="s">
        <v>0</v>
      </c>
      <c r="I14" s="15">
        <v>0</v>
      </c>
      <c r="J14" s="15">
        <v>0</v>
      </c>
      <c r="K14" s="15">
        <v>0</v>
      </c>
      <c r="L14" s="15">
        <v>750</v>
      </c>
    </row>
    <row r="15" spans="1:14" ht="15.75" thickBot="1" x14ac:dyDescent="0.3">
      <c r="B15" s="19"/>
      <c r="C15" s="20"/>
      <c r="D15" s="21"/>
      <c r="E15" s="21"/>
      <c r="F15" s="20"/>
      <c r="G15" s="22"/>
      <c r="H15" s="23" t="s">
        <v>5</v>
      </c>
      <c r="I15" s="22">
        <f>SUBTOTAL(109,Monto_Circulacion[Exchanged])</f>
        <v>0</v>
      </c>
      <c r="J15" s="22">
        <f>SUBTOTAL(109,Monto_Circulacion[Capitalized])</f>
        <v>0</v>
      </c>
      <c r="K15" s="22">
        <f>SUBTOTAL(109,Monto_Circulacion[Reimbursed])</f>
        <v>0</v>
      </c>
      <c r="L15" s="22">
        <f>SUBTOTAL(109,Monto_Circulacion[Outstanding Amount])</f>
        <v>750</v>
      </c>
      <c r="N15" s="11"/>
    </row>
    <row r="16" spans="1:14" ht="15.75" thickTop="1" x14ac:dyDescent="0.25">
      <c r="B16" s="25" t="s">
        <v>16</v>
      </c>
      <c r="C16" s="25"/>
      <c r="D16" s="25"/>
      <c r="E16" s="25"/>
      <c r="F16" s="25"/>
      <c r="G16" s="25"/>
      <c r="H16" s="25"/>
      <c r="I16" s="25"/>
      <c r="J16" s="25"/>
      <c r="K16" s="25"/>
      <c r="L16" s="6"/>
      <c r="N16" s="11"/>
    </row>
    <row r="17" spans="2:13" x14ac:dyDescent="0.25">
      <c r="B17" s="3"/>
      <c r="C17" s="1"/>
      <c r="D17" s="13"/>
      <c r="E17" s="13"/>
      <c r="F17" s="1"/>
      <c r="G17" s="6"/>
      <c r="H17" s="2"/>
      <c r="I17" s="6"/>
      <c r="J17" s="6"/>
      <c r="K17" s="6"/>
      <c r="L17" s="6"/>
    </row>
    <row r="18" spans="2:13" ht="15" customHeight="1" x14ac:dyDescent="0.25">
      <c r="B18" s="27" t="s">
        <v>38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</row>
    <row r="19" spans="2:13" x14ac:dyDescent="0.25">
      <c r="B19" s="26" t="s">
        <v>17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</row>
    <row r="20" spans="2:13" x14ac:dyDescent="0.25">
      <c r="B20" s="5" t="s">
        <v>18</v>
      </c>
      <c r="C20" s="5" t="s">
        <v>19</v>
      </c>
      <c r="D20" s="5" t="s">
        <v>24</v>
      </c>
      <c r="E20" s="5" t="s">
        <v>6</v>
      </c>
      <c r="F20" s="5" t="s">
        <v>32</v>
      </c>
      <c r="G20" s="5" t="s">
        <v>9</v>
      </c>
      <c r="H20" s="5" t="s">
        <v>33</v>
      </c>
      <c r="I20" s="5" t="s">
        <v>10</v>
      </c>
      <c r="J20" s="5" t="s">
        <v>34</v>
      </c>
      <c r="K20" s="5" t="s">
        <v>35</v>
      </c>
      <c r="L20" s="5" t="s">
        <v>36</v>
      </c>
    </row>
    <row r="21" spans="2:13" x14ac:dyDescent="0.25">
      <c r="B21" s="3" t="s">
        <v>13</v>
      </c>
      <c r="C21" s="3" t="s">
        <v>12</v>
      </c>
      <c r="D21" s="8" t="s">
        <v>0</v>
      </c>
      <c r="E21" s="9"/>
      <c r="F21" s="9">
        <v>49.5</v>
      </c>
      <c r="G21" s="9"/>
      <c r="H21" s="9">
        <v>49.5</v>
      </c>
      <c r="I21" s="9"/>
      <c r="J21" s="9">
        <v>49.5</v>
      </c>
      <c r="K21" s="9"/>
      <c r="L21" s="9">
        <v>49.5</v>
      </c>
    </row>
    <row r="22" spans="2:13" ht="15.75" thickBot="1" x14ac:dyDescent="0.3">
      <c r="B22" s="20" t="s">
        <v>7</v>
      </c>
      <c r="C22" s="20"/>
      <c r="D22" s="24"/>
      <c r="E22" s="22">
        <f>SUBTOTAL(109,Servicio_USD[Principal 2025])</f>
        <v>0</v>
      </c>
      <c r="F22" s="22">
        <f>SUBTOTAL(109,Servicio_USD[Interes 2025])</f>
        <v>49.5</v>
      </c>
      <c r="G22" s="22">
        <f>SUBTOTAL(109,Servicio_USD[Principal 2026])</f>
        <v>0</v>
      </c>
      <c r="H22" s="22">
        <f>SUBTOTAL(109,Servicio_USD[Interes 2026])</f>
        <v>49.5</v>
      </c>
      <c r="I22" s="22">
        <f>SUBTOTAL(109,Servicio_USD[Principal 2027])</f>
        <v>0</v>
      </c>
      <c r="J22" s="22">
        <f>SUBTOTAL(109,Servicio_USD[Interes 2027])</f>
        <v>49.5</v>
      </c>
      <c r="K22" s="22">
        <f>SUBTOTAL(109,Servicio_USD[Principal 2028])</f>
        <v>0</v>
      </c>
      <c r="L22" s="22">
        <f>SUBTOTAL(109,Servicio_USD[Interes 2028])</f>
        <v>49.5</v>
      </c>
    </row>
    <row r="23" spans="2:13" ht="15.75" thickTop="1" x14ac:dyDescent="0.25"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9"/>
    </row>
    <row r="30" spans="2:13" x14ac:dyDescent="0.25">
      <c r="M30" s="11"/>
    </row>
    <row r="36" spans="13:15" x14ac:dyDescent="0.25">
      <c r="N36" s="11"/>
      <c r="O36" s="11"/>
    </row>
    <row r="37" spans="13:15" x14ac:dyDescent="0.25">
      <c r="N37" s="17"/>
      <c r="O37" s="18"/>
    </row>
    <row r="38" spans="13:15" x14ac:dyDescent="0.25">
      <c r="M38" s="12"/>
    </row>
    <row r="45" spans="13:15" ht="15" customHeight="1" x14ac:dyDescent="0.25"/>
    <row r="46" spans="13:15" ht="15" customHeight="1" x14ac:dyDescent="0.25"/>
    <row r="47" spans="13:15" ht="15" customHeight="1" x14ac:dyDescent="0.25"/>
    <row r="48" spans="13:15" ht="15" customHeight="1" x14ac:dyDescent="0.25"/>
    <row r="51" spans="13:13" x14ac:dyDescent="0.25">
      <c r="M51" s="3"/>
    </row>
    <row r="52" spans="13:13" x14ac:dyDescent="0.25">
      <c r="M52" s="3"/>
    </row>
    <row r="53" spans="13:13" x14ac:dyDescent="0.25">
      <c r="M53" s="3"/>
    </row>
    <row r="54" spans="13:13" x14ac:dyDescent="0.25">
      <c r="M54" s="3"/>
    </row>
    <row r="55" spans="13:13" x14ac:dyDescent="0.25">
      <c r="M55" s="3"/>
    </row>
    <row r="56" spans="13:13" x14ac:dyDescent="0.25">
      <c r="M56" s="3"/>
    </row>
    <row r="57" spans="13:13" x14ac:dyDescent="0.25">
      <c r="M57" s="3"/>
    </row>
    <row r="58" spans="13:13" x14ac:dyDescent="0.25">
      <c r="M58" s="3"/>
    </row>
    <row r="59" spans="13:13" x14ac:dyDescent="0.25">
      <c r="M59" s="3"/>
    </row>
    <row r="60" spans="13:13" x14ac:dyDescent="0.25">
      <c r="M60" s="3"/>
    </row>
    <row r="61" spans="13:13" x14ac:dyDescent="0.25">
      <c r="M61" s="3"/>
    </row>
    <row r="62" spans="13:13" x14ac:dyDescent="0.25">
      <c r="M62" s="3"/>
    </row>
    <row r="63" spans="13:13" x14ac:dyDescent="0.25">
      <c r="M63" s="3"/>
    </row>
    <row r="64" spans="13:13" x14ac:dyDescent="0.25">
      <c r="M64" s="3"/>
    </row>
    <row r="65" spans="13:13" x14ac:dyDescent="0.25">
      <c r="M65" s="3"/>
    </row>
    <row r="66" spans="13:13" x14ac:dyDescent="0.25">
      <c r="M66" s="3"/>
    </row>
    <row r="67" spans="13:13" x14ac:dyDescent="0.25">
      <c r="M67" s="3"/>
    </row>
    <row r="68" spans="13:13" x14ac:dyDescent="0.25">
      <c r="M68" s="3"/>
    </row>
    <row r="69" spans="13:13" x14ac:dyDescent="0.25">
      <c r="M69" s="3"/>
    </row>
    <row r="70" spans="13:13" x14ac:dyDescent="0.25">
      <c r="M70" s="3"/>
    </row>
    <row r="71" spans="13:13" x14ac:dyDescent="0.25">
      <c r="M71" s="3"/>
    </row>
    <row r="72" spans="13:13" x14ac:dyDescent="0.25">
      <c r="M72" s="3"/>
    </row>
    <row r="73" spans="13:13" x14ac:dyDescent="0.25">
      <c r="M73" s="3"/>
    </row>
    <row r="74" spans="13:13" x14ac:dyDescent="0.25">
      <c r="M74" s="3"/>
    </row>
    <row r="75" spans="13:13" x14ac:dyDescent="0.25">
      <c r="M75" s="3"/>
    </row>
    <row r="76" spans="13:13" x14ac:dyDescent="0.25">
      <c r="M76" s="3"/>
    </row>
    <row r="77" spans="13:13" x14ac:dyDescent="0.25">
      <c r="M77" s="3"/>
    </row>
  </sheetData>
  <mergeCells count="10">
    <mergeCell ref="B6:L6"/>
    <mergeCell ref="B7:L7"/>
    <mergeCell ref="B8:L8"/>
    <mergeCell ref="B10:L10"/>
    <mergeCell ref="B11:L11"/>
    <mergeCell ref="B23:K23"/>
    <mergeCell ref="B12:L12"/>
    <mergeCell ref="B18:L18"/>
    <mergeCell ref="B19:L19"/>
    <mergeCell ref="B16:K16"/>
  </mergeCells>
  <phoneticPr fontId="7" type="noConversion"/>
  <pageMargins left="0.7" right="0.7" top="0.75" bottom="0.75" header="0.3" footer="0.3"/>
  <pageSetup scale="43" orientation="portrait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"/>
  <sheetViews>
    <sheetView workbookViewId="0">
      <selection activeCell="C2" sqref="C2"/>
    </sheetView>
  </sheetViews>
  <sheetFormatPr defaultRowHeight="15" x14ac:dyDescent="0.25"/>
  <cols>
    <col min="1" max="1" width="13.85546875" bestFit="1" customWidth="1"/>
    <col min="3" max="3" width="14.42578125" bestFit="1" customWidth="1"/>
    <col min="4" max="4" width="14.7109375" bestFit="1" customWidth="1"/>
    <col min="6" max="6" width="16" bestFit="1" customWidth="1"/>
  </cols>
  <sheetData>
    <row r="1" spans="1:6" x14ac:dyDescent="0.25">
      <c r="A1" t="s">
        <v>1</v>
      </c>
      <c r="C1" t="s">
        <v>2</v>
      </c>
      <c r="D1" t="s">
        <v>3</v>
      </c>
      <c r="F1" t="s">
        <v>4</v>
      </c>
    </row>
    <row r="2" spans="1:6" x14ac:dyDescent="0.25">
      <c r="A2" s="7">
        <v>44804</v>
      </c>
      <c r="C2">
        <v>2022</v>
      </c>
      <c r="D2">
        <v>2025</v>
      </c>
      <c r="F2" t="s">
        <v>8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92F805E4FBF44E86213CDEBBA60208" ma:contentTypeVersion="4" ma:contentTypeDescription="Crear nuevo documento." ma:contentTypeScope="" ma:versionID="8853e7e1aa0daa334f9a90f3e1c704c3">
  <xsd:schema xmlns:xsd="http://www.w3.org/2001/XMLSchema" xmlns:xs="http://www.w3.org/2001/XMLSchema" xmlns:p="http://schemas.microsoft.com/office/2006/metadata/properties" xmlns:ns3="167e31ee-f4e7-4866-bbfb-e2660978dd76" targetNamespace="http://schemas.microsoft.com/office/2006/metadata/properties" ma:root="true" ma:fieldsID="c1a9a0d5e0c29908241402c66271216b" ns3:_="">
    <xsd:import namespace="167e31ee-f4e7-4866-bbfb-e2660978dd7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7e31ee-f4e7-4866-bbfb-e2660978dd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7EEE1134-C1C4-4116-881B-0C767D5AED36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67e31ee-f4e7-4866-bbfb-e2660978dd7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9181AC6-CCEA-41C4-B32A-1EFBB80A4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7e31ee-f4e7-4866-bbfb-e2660978dd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F7FA07-AD39-426D-87E6-7FF3C2E63D2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2653EC7-8B9B-4BA4-9DF7-D72CCFF6824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Bonos ASG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Rancier Barinas</dc:creator>
  <cp:lastModifiedBy>Pedro Manuel Joaquin Federico</cp:lastModifiedBy>
  <cp:lastPrinted>2024-05-06T13:39:57Z</cp:lastPrinted>
  <dcterms:created xsi:type="dcterms:W3CDTF">2020-04-28T21:30:53Z</dcterms:created>
  <dcterms:modified xsi:type="dcterms:W3CDTF">2025-03-31T12:54:58Z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0x010100CD92F805E4FBF44E86213CDEBBA60208</vt:lpwstr>
  </property>
</Properties>
</file>